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'2011'!$A$1:$F$29</definedName>
  </definedNames>
  <calcPr fullCalcOnLoad="1"/>
</workbook>
</file>

<file path=xl/sharedStrings.xml><?xml version="1.0" encoding="utf-8"?>
<sst xmlns="http://schemas.openxmlformats.org/spreadsheetml/2006/main" count="79" uniqueCount="55">
  <si>
    <t>№ п/п</t>
  </si>
  <si>
    <t>Показатель</t>
  </si>
  <si>
    <t>Ед. изм.</t>
  </si>
  <si>
    <t>год</t>
  </si>
  <si>
    <t>план</t>
  </si>
  <si>
    <t>факт</t>
  </si>
  <si>
    <t>Примечание</t>
  </si>
  <si>
    <t>1.</t>
  </si>
  <si>
    <t>Необходимая валовая выручка на содержание (котловая)</t>
  </si>
  <si>
    <t>тыс.руб.</t>
  </si>
  <si>
    <t>I.</t>
  </si>
  <si>
    <t>Необходимая валовая выручка 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</si>
  <si>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</si>
  <si>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</si>
  <si>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</si>
  <si>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</si>
  <si>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</si>
  <si>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</si>
  <si>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</si>
  <si>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 на социальные нужды всего</t>
  </si>
  <si>
    <t>1.1.1.2.</t>
  </si>
  <si>
    <t>1.1.3.</t>
  </si>
  <si>
    <t>Амортизационные отчисления</t>
  </si>
  <si>
    <t>1.1.4.</t>
  </si>
  <si>
    <t>Прочие расходы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</si>
  <si>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</si>
  <si>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</si>
  <si>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</si>
  <si>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</si>
  <si>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</si>
  <si>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</si>
  <si>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</si>
  <si>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1.2.1.</t>
  </si>
  <si>
    <t>Налог на прибыль</t>
  </si>
  <si>
    <t>1.2.2.</t>
  </si>
  <si>
    <t>Чистая прибыль всего, в том числе:</t>
  </si>
  <si>
    <t>1.2.2.1.</t>
  </si>
  <si>
    <t>прибыль на капитальные вложения (инвестиции)</t>
  </si>
  <si>
    <t>1.2.2.2.</t>
  </si>
  <si>
    <t>прибыль на возврат инвестиционных кредитов</t>
  </si>
  <si>
    <t>1.2.2.3.</t>
  </si>
  <si>
    <t>дивиденты по акциям</t>
  </si>
  <si>
    <t>1.2.2.4.</t>
  </si>
  <si>
    <t>прочие расходы из прибыли</t>
  </si>
  <si>
    <t>Недополученный по независящим причинам доход (+)/ избыток средств, полученный в предыдущем периоде регулирования (-).</t>
  </si>
  <si>
    <t>II.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</si>
  <si>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</si>
  <si>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</si>
  <si>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</si>
  <si>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 xml:space="preserve">Раскрытие информации о структуре и объемах затрат на оказание услуг </t>
  </si>
  <si>
    <t>с учетом услуг подрядных организаций из 
п 1.1.4.3.</t>
  </si>
  <si>
    <t>Справочно: расходы на ремонт всего (п.1.1.1.1.+ п.1.1.1.2.)</t>
  </si>
  <si>
    <t>Прибыль до налогообложения</t>
  </si>
  <si>
    <t xml:space="preserve">                        по передаче электрической энергии</t>
  </si>
  <si>
    <t>1.3.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</si>
</sst>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2" xfId="0" applyBorder="1" applyAlignment="1">
      <alignment wrapText="1"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0" xfId="0" applyAlignment="1">
      <alignment horizontal="right"/>
    </xf>
    <xf numFmtId="4" fontId="0" fillId="33" borderId="10" xfId="0" applyNumberFormat="1" applyFill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58;&#1072;&#1088;&#1080;&#1092;%202013\&#1069;&#1069;\&#1069;&#1069;%20&#1092;&#1072;&#1082;&#1090;%202011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свод КТ"/>
      <sheetName val="Расш. к НШ"/>
      <sheetName val="Сопоставление"/>
      <sheetName val="3"/>
      <sheetName val="4"/>
      <sheetName val="5"/>
      <sheetName val="16"/>
      <sheetName val="17"/>
      <sheetName val="17 (НШ)"/>
      <sheetName val="17 ЧЭС"/>
      <sheetName val="17 НЭС"/>
      <sheetName val="17 ИА"/>
      <sheetName val="17.1"/>
      <sheetName val="17.1 ЧЭС"/>
      <sheetName val="17.1 НЭС"/>
      <sheetName val="Тариф 2013 ЧЭС+Марп"/>
      <sheetName val="Прибыль 2013"/>
      <sheetName val="Оценка 2012"/>
      <sheetName val="Оценка 2012 ЧЭС"/>
      <sheetName val="Оценка 2012 НЭС"/>
      <sheetName val="Прибыль 2012"/>
      <sheetName val="Аренда"/>
      <sheetName val="Прибыль 2011 г."/>
      <sheetName val="Вып. дох. (тех. присоед.)"/>
      <sheetName val="Вып. дох."/>
      <sheetName val="Услуги по передаче 2011 г."/>
      <sheetName val="Потери"/>
      <sheetName val="Факт ЧЭС"/>
      <sheetName val="Факт Цивильск"/>
      <sheetName val="Факт ЧЭС Цивильск "/>
      <sheetName val="Факт НЭС"/>
      <sheetName val="Факт Марпосад"/>
      <sheetName val="Факт НЭС Марпасад"/>
      <sheetName val="СВОД"/>
      <sheetName val="Р2.1"/>
      <sheetName val="Р2.1 (ЧЭС)"/>
      <sheetName val="Р2.1 (Марп.)"/>
      <sheetName val="Р2.2"/>
      <sheetName val="Р2.2 (ЧЭС)"/>
      <sheetName val="Р2.2 (Марп)"/>
    </sheetNames>
    <sheetDataSet>
      <sheetData sheetId="26">
        <row r="18">
          <cell r="G18">
            <v>144733.09749172002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9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2" max="2" width="33.00390625" style="0" customWidth="1"/>
    <col min="4" max="4" width="11.8515625" style="0" customWidth="1"/>
    <col min="5" max="5" width="13.140625" style="0" customWidth="1"/>
    <col min="6" max="6" width="18.28125" style="0" customWidth="1"/>
    <col min="8" max="8" width="10.140625" style="0" bestFit="1" customWidth="1"/>
    <col min="9" max="9" width="13.421875" style="0" customWidth="1"/>
  </cols>
  <sheetData>
    <row r="1" ht="12.75">
      <c r="G1" s="17"/>
    </row>
    <row r="2" spans="1:6" ht="15.75">
      <c r="A2" s="28" t="s">
        <v>49</v>
      </c>
      <c r="B2" s="28"/>
      <c r="C2" s="28"/>
      <c r="D2" s="28"/>
      <c r="E2" s="28"/>
      <c r="F2" s="28"/>
    </row>
    <row r="3" spans="1:6" ht="15" customHeight="1">
      <c r="A3" s="28" t="s">
        <v>53</v>
      </c>
      <c r="B3" s="28"/>
      <c r="C3" s="28"/>
      <c r="D3" s="28"/>
      <c r="E3" s="28"/>
      <c r="F3" s="28"/>
    </row>
    <row r="4" ht="13.5" thickBot="1"/>
    <row r="5" spans="1:6" s="3" customFormat="1" ht="12.75">
      <c r="A5" s="22" t="s">
        <v>0</v>
      </c>
      <c r="B5" s="24" t="s">
        <v>1</v>
      </c>
      <c r="C5" s="24" t="s">
        <v>2</v>
      </c>
      <c r="D5" s="26" t="s">
        <v>3</v>
      </c>
      <c r="E5" s="27"/>
      <c r="F5" s="20" t="s">
        <v>6</v>
      </c>
    </row>
    <row r="6" spans="1:6" s="3" customFormat="1" ht="12.75">
      <c r="A6" s="23"/>
      <c r="B6" s="25"/>
      <c r="C6" s="25"/>
      <c r="D6" s="4" t="s">
        <v>4</v>
      </c>
      <c r="E6" s="4" t="s">
        <v>5</v>
      </c>
      <c r="F6" s="21"/>
    </row>
    <row r="7" spans="1:6" ht="29.25" customHeight="1">
      <c r="A7" s="5" t="s">
        <v>10</v>
      </c>
      <c r="B7" s="2" t="s">
        <v>8</v>
      </c>
      <c r="C7" s="1" t="s">
        <v>9</v>
      </c>
      <c r="D7" s="11">
        <f>D8</f>
        <v>342398.03</v>
      </c>
      <c r="E7" s="11">
        <f>E8</f>
        <v>347518.18</v>
      </c>
      <c r="F7" s="6"/>
    </row>
    <row r="8" spans="1:10" ht="30" customHeight="1">
      <c r="A8" s="5" t="s">
        <v>7</v>
      </c>
      <c r="B8" s="2" t="s">
        <v>11</v>
      </c>
      <c r="C8" s="1" t="s">
        <v>9</v>
      </c>
      <c r="D8" s="11">
        <v>342398.03</v>
      </c>
      <c r="E8" s="11">
        <v>347518.18</v>
      </c>
      <c r="F8" s="6"/>
      <c r="H8" s="14"/>
      <c r="J8" s="14"/>
    </row>
    <row r="9" spans="1:8" ht="19.5" customHeight="1">
      <c r="A9" s="5" t="s">
        <v>12</v>
      </c>
      <c r="B9" s="2" t="s">
        <v>13</v>
      </c>
      <c r="C9" s="1" t="s">
        <v>9</v>
      </c>
      <c r="D9" s="11">
        <f>D10+D12+D14+D15</f>
        <v>335092.38</v>
      </c>
      <c r="E9" s="11">
        <f>E10+E12+E14+E15</f>
        <v>358444.506</v>
      </c>
      <c r="F9" s="6"/>
      <c r="H9" s="14"/>
    </row>
    <row r="10" spans="1:6" ht="17.25" customHeight="1">
      <c r="A10" s="5" t="s">
        <v>14</v>
      </c>
      <c r="B10" s="2" t="s">
        <v>15</v>
      </c>
      <c r="C10" s="1" t="s">
        <v>9</v>
      </c>
      <c r="D10" s="11">
        <v>34776.522</v>
      </c>
      <c r="E10" s="18">
        <v>36064.911</v>
      </c>
      <c r="F10" s="6"/>
    </row>
    <row r="11" spans="1:6" ht="12.75">
      <c r="A11" s="5" t="s">
        <v>16</v>
      </c>
      <c r="B11" s="2" t="s">
        <v>17</v>
      </c>
      <c r="C11" s="1" t="s">
        <v>9</v>
      </c>
      <c r="D11" s="11">
        <v>30706.33</v>
      </c>
      <c r="E11" s="18">
        <v>31930.309</v>
      </c>
      <c r="F11" s="6"/>
    </row>
    <row r="12" spans="1:6" ht="27" customHeight="1">
      <c r="A12" s="5" t="s">
        <v>18</v>
      </c>
      <c r="B12" s="2" t="s">
        <v>19</v>
      </c>
      <c r="C12" s="1" t="s">
        <v>9</v>
      </c>
      <c r="D12" s="11">
        <f>87361.9+29877.748</f>
        <v>117239.64799999999</v>
      </c>
      <c r="E12" s="18">
        <f>86955.37+27908.591</f>
        <v>114863.961</v>
      </c>
      <c r="F12" s="6"/>
    </row>
    <row r="13" spans="1:6" ht="12.75">
      <c r="A13" s="5" t="s">
        <v>20</v>
      </c>
      <c r="B13" s="2" t="s">
        <v>17</v>
      </c>
      <c r="C13" s="1" t="s">
        <v>9</v>
      </c>
      <c r="D13" s="11">
        <f>8799.3+3009.361</f>
        <v>11808.661</v>
      </c>
      <c r="E13" s="18">
        <f>9226.171+3159.247</f>
        <v>12385.418</v>
      </c>
      <c r="F13" s="6"/>
    </row>
    <row r="14" spans="1:6" ht="12.75">
      <c r="A14" s="5" t="s">
        <v>21</v>
      </c>
      <c r="B14" s="2" t="s">
        <v>22</v>
      </c>
      <c r="C14" s="1" t="s">
        <v>9</v>
      </c>
      <c r="D14" s="11">
        <v>81586.22</v>
      </c>
      <c r="E14" s="18">
        <v>94936.01</v>
      </c>
      <c r="F14" s="6"/>
    </row>
    <row r="15" spans="1:6" ht="12.75">
      <c r="A15" s="5" t="s">
        <v>23</v>
      </c>
      <c r="B15" s="2" t="s">
        <v>24</v>
      </c>
      <c r="C15" s="1" t="s">
        <v>9</v>
      </c>
      <c r="D15" s="11">
        <v>101489.99</v>
      </c>
      <c r="E15" s="18">
        <f>95252.5+9217.704+8109.42</f>
        <v>112579.624</v>
      </c>
      <c r="F15" s="6"/>
    </row>
    <row r="16" spans="1:6" ht="12.75">
      <c r="A16" s="5" t="s">
        <v>25</v>
      </c>
      <c r="B16" s="2" t="s">
        <v>26</v>
      </c>
      <c r="C16" s="1" t="s">
        <v>9</v>
      </c>
      <c r="D16" s="11">
        <v>35191.727</v>
      </c>
      <c r="E16" s="18">
        <v>31739.14</v>
      </c>
      <c r="F16" s="6"/>
    </row>
    <row r="17" spans="1:6" ht="12.75">
      <c r="A17" s="5" t="s">
        <v>27</v>
      </c>
      <c r="B17" s="2" t="s">
        <v>28</v>
      </c>
      <c r="C17" s="1" t="s">
        <v>9</v>
      </c>
      <c r="D17" s="11">
        <v>44.89</v>
      </c>
      <c r="E17" s="18">
        <v>2522.22</v>
      </c>
      <c r="F17" s="6"/>
    </row>
    <row r="18" spans="1:6" ht="12.75">
      <c r="A18" s="5" t="s">
        <v>29</v>
      </c>
      <c r="B18" s="2" t="s">
        <v>30</v>
      </c>
      <c r="C18" s="1" t="s">
        <v>9</v>
      </c>
      <c r="D18" s="11">
        <f>D15-D16-D17</f>
        <v>66253.373</v>
      </c>
      <c r="E18" s="18">
        <f>E15-E16-E17</f>
        <v>78318.264</v>
      </c>
      <c r="F18" s="6"/>
    </row>
    <row r="19" spans="1:6" ht="12.75">
      <c r="A19" s="5" t="s">
        <v>31</v>
      </c>
      <c r="B19" s="2" t="s">
        <v>52</v>
      </c>
      <c r="C19" s="1" t="s">
        <v>9</v>
      </c>
      <c r="D19" s="11">
        <f>D8-D9</f>
        <v>7305.650000000023</v>
      </c>
      <c r="E19" s="11">
        <f>E8-E9</f>
        <v>-10926.326000000001</v>
      </c>
      <c r="F19" s="6"/>
    </row>
    <row r="20" spans="1:6" ht="12.75">
      <c r="A20" s="5" t="s">
        <v>32</v>
      </c>
      <c r="B20" s="2" t="s">
        <v>33</v>
      </c>
      <c r="C20" s="1" t="s">
        <v>9</v>
      </c>
      <c r="D20" s="11">
        <v>4585.68</v>
      </c>
      <c r="E20" s="11">
        <f>84717.18*20%</f>
        <v>16943.435999999998</v>
      </c>
      <c r="F20" s="6"/>
    </row>
    <row r="21" spans="1:6" ht="15" customHeight="1">
      <c r="A21" s="5" t="s">
        <v>34</v>
      </c>
      <c r="B21" s="2" t="s">
        <v>35</v>
      </c>
      <c r="C21" s="1" t="s">
        <v>9</v>
      </c>
      <c r="D21" s="11">
        <f>D22+D25+D26</f>
        <v>2719.9599999999955</v>
      </c>
      <c r="E21" s="11">
        <f>E22+E25+E26</f>
        <v>82665.13</v>
      </c>
      <c r="F21" s="6"/>
    </row>
    <row r="22" spans="1:6" ht="25.5">
      <c r="A22" s="5" t="s">
        <v>36</v>
      </c>
      <c r="B22" s="2" t="s">
        <v>37</v>
      </c>
      <c r="C22" s="1" t="s">
        <v>9</v>
      </c>
      <c r="D22" s="11">
        <v>10000</v>
      </c>
      <c r="E22" s="11">
        <v>59133.72</v>
      </c>
      <c r="F22" s="6"/>
    </row>
    <row r="23" spans="1:6" ht="25.5">
      <c r="A23" s="5" t="s">
        <v>38</v>
      </c>
      <c r="B23" s="2" t="s">
        <v>39</v>
      </c>
      <c r="C23" s="1" t="s">
        <v>9</v>
      </c>
      <c r="D23" s="11"/>
      <c r="E23" s="11"/>
      <c r="F23" s="6"/>
    </row>
    <row r="24" spans="1:6" ht="12.75">
      <c r="A24" s="5" t="s">
        <v>40</v>
      </c>
      <c r="B24" s="2" t="s">
        <v>41</v>
      </c>
      <c r="C24" s="1" t="s">
        <v>9</v>
      </c>
      <c r="D24" s="11"/>
      <c r="E24" s="11"/>
      <c r="F24" s="6"/>
    </row>
    <row r="25" spans="1:6" ht="12.75">
      <c r="A25" s="5" t="s">
        <v>42</v>
      </c>
      <c r="B25" s="1" t="s">
        <v>43</v>
      </c>
      <c r="C25" s="1" t="s">
        <v>9</v>
      </c>
      <c r="D25" s="11">
        <f>11471.38+6239.32+2103.39</f>
        <v>19814.089999999997</v>
      </c>
      <c r="E25" s="18">
        <f>14891.39+4283.14+4356.88</f>
        <v>23531.41</v>
      </c>
      <c r="F25" s="6"/>
    </row>
    <row r="26" spans="1:6" ht="51.75" customHeight="1">
      <c r="A26" s="19" t="s">
        <v>54</v>
      </c>
      <c r="B26" s="2" t="s">
        <v>44</v>
      </c>
      <c r="C26" s="1" t="s">
        <v>9</v>
      </c>
      <c r="D26" s="11">
        <v>-27094.13</v>
      </c>
      <c r="E26" s="11"/>
      <c r="F26" s="13"/>
    </row>
    <row r="27" spans="1:6" ht="52.5" customHeight="1">
      <c r="A27" s="5" t="s">
        <v>45</v>
      </c>
      <c r="B27" s="2" t="s">
        <v>51</v>
      </c>
      <c r="C27" s="1" t="s">
        <v>9</v>
      </c>
      <c r="D27" s="15">
        <v>53680.963</v>
      </c>
      <c r="E27" s="11">
        <v>53533.43</v>
      </c>
      <c r="F27" s="13" t="s">
        <v>50</v>
      </c>
    </row>
    <row r="28" spans="1:6" ht="39.75" customHeight="1">
      <c r="A28" s="5" t="s">
        <v>46</v>
      </c>
      <c r="B28" s="2" t="s">
        <v>47</v>
      </c>
      <c r="C28" s="1" t="s">
        <v>9</v>
      </c>
      <c r="D28" s="15">
        <f>D29</f>
        <v>142602.61959999998</v>
      </c>
      <c r="E28" s="11">
        <f>'[1]Потери'!$G$18</f>
        <v>144733.09749172002</v>
      </c>
      <c r="F28" s="6"/>
    </row>
    <row r="29" spans="1:6" ht="42.75" customHeight="1" thickBot="1">
      <c r="A29" s="7" t="s">
        <v>7</v>
      </c>
      <c r="B29" s="8" t="s">
        <v>48</v>
      </c>
      <c r="C29" s="9" t="s">
        <v>9</v>
      </c>
      <c r="D29" s="16">
        <f>324.09*139.72+574.91*169.28</f>
        <v>142602.61959999998</v>
      </c>
      <c r="E29" s="12">
        <f>E28</f>
        <v>144733.09749172002</v>
      </c>
      <c r="F29" s="10"/>
    </row>
  </sheetData>
  <sheetProtection/>
  <mergeCells count="7">
    <mergeCell ref="F5:F6"/>
    <mergeCell ref="A5:A6"/>
    <mergeCell ref="B5:B6"/>
    <mergeCell ref="C5:C6"/>
    <mergeCell ref="D5:E5"/>
    <mergeCell ref="A2:F2"/>
    <mergeCell ref="A3:F3"/>
  </mergeCells>
  <printOptions/>
  <pageMargins left="0.984251968503937" right="0.1968503937007874" top="0.7874015748031497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Журавлева Наталья Владимировна</cp:lastModifiedBy>
  <cp:lastPrinted>2012-05-16T05:46:21Z</cp:lastPrinted>
  <dcterms:created xsi:type="dcterms:W3CDTF">1996-10-08T23:32:33Z</dcterms:created>
  <dcterms:modified xsi:type="dcterms:W3CDTF">2012-05-21T04:09:56Z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DZQQNTZWJNVN-2-356</vt:lpwstr>
  </property>
  <property fmtid="{D5CDD505-2E9C-101B-9397-08002B2CF9AE}" pid="4" name="_dlc_DocIdItemGu">
    <vt:lpwstr>cbe5c2df-1d63-4b38-9b87-8a88cbd09535</vt:lpwstr>
  </property>
  <property fmtid="{D5CDD505-2E9C-101B-9397-08002B2CF9AE}" pid="5" name="_dlc_DocIdU">
    <vt:lpwstr>http://info.kom-tech.ru:8090/_layouts/DocIdRedir.aspx?ID=DZQQNTZWJNVN-2-356, DZQQNTZWJNVN-2-356</vt:lpwstr>
  </property>
</Properties>
</file>